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uverta-my.sharepoint.com/personal/ge_willems_yuverta_nl/Documents/Mijn-Oude-H-Schijf/Helicon 24/Ve42/"/>
    </mc:Choice>
  </mc:AlternateContent>
  <xr:revisionPtr revIDLastSave="0" documentId="8_{EB11099B-C47F-41BC-B235-C4EBD931C962}" xr6:coauthVersionLast="47" xr6:coauthVersionMax="47" xr10:uidLastSave="{00000000-0000-0000-0000-000000000000}"/>
  <bookViews>
    <workbookView xWindow="-108" yWindow="-108" windowWidth="23256" windowHeight="12456" xr2:uid="{023A840C-7FFD-48F1-935E-E1B690289E5D}"/>
  </bookViews>
  <sheets>
    <sheet name="Rantsoen J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F53" i="1"/>
  <c r="G13" i="1"/>
  <c r="K53" i="1" s="1"/>
  <c r="F13" i="1"/>
  <c r="I53" i="1" s="1"/>
  <c r="B47" i="1"/>
  <c r="D45" i="1"/>
  <c r="L45" i="1" s="1"/>
  <c r="D44" i="1"/>
  <c r="H44" i="1" s="1"/>
  <c r="D43" i="1"/>
  <c r="H43" i="1" s="1"/>
  <c r="D42" i="1"/>
  <c r="D41" i="1"/>
  <c r="D40" i="1"/>
  <c r="N40" i="1" s="1"/>
  <c r="B37" i="1"/>
  <c r="D35" i="1"/>
  <c r="J35" i="1" s="1"/>
  <c r="D34" i="1"/>
  <c r="F34" i="1" s="1"/>
  <c r="D33" i="1"/>
  <c r="N33" i="1" s="1"/>
  <c r="D32" i="1"/>
  <c r="N32" i="1" s="1"/>
  <c r="D31" i="1"/>
  <c r="H31" i="1" s="1"/>
  <c r="D30" i="1"/>
  <c r="F30" i="1" s="1"/>
  <c r="B24" i="1"/>
  <c r="D22" i="1"/>
  <c r="J22" i="1" s="1"/>
  <c r="D21" i="1"/>
  <c r="L21" i="1" s="1"/>
  <c r="D20" i="1"/>
  <c r="J20" i="1" s="1"/>
  <c r="D19" i="1"/>
  <c r="H19" i="1" s="1"/>
  <c r="D18" i="1"/>
  <c r="F18" i="1" s="1"/>
  <c r="D17" i="1"/>
  <c r="F6" i="1"/>
  <c r="J42" i="1" l="1"/>
  <c r="N42" i="1"/>
  <c r="N43" i="1" s="1"/>
  <c r="N17" i="1"/>
  <c r="L17" i="1"/>
  <c r="L41" i="1"/>
  <c r="N41" i="1"/>
  <c r="H40" i="1"/>
  <c r="N31" i="1"/>
  <c r="F43" i="1"/>
  <c r="J43" i="1"/>
  <c r="L35" i="1"/>
  <c r="L43" i="1"/>
  <c r="L31" i="1"/>
  <c r="J34" i="1"/>
  <c r="B51" i="1"/>
  <c r="J31" i="1"/>
  <c r="H41" i="1"/>
  <c r="H34" i="1"/>
  <c r="J44" i="1"/>
  <c r="H42" i="1"/>
  <c r="L34" i="1"/>
  <c r="L44" i="1"/>
  <c r="N34" i="1"/>
  <c r="N44" i="1"/>
  <c r="H45" i="1"/>
  <c r="N45" i="1"/>
  <c r="L40" i="1"/>
  <c r="J40" i="1"/>
  <c r="H30" i="1"/>
  <c r="L30" i="1"/>
  <c r="F42" i="1"/>
  <c r="D47" i="1"/>
  <c r="F45" i="1"/>
  <c r="L42" i="1"/>
  <c r="F40" i="1"/>
  <c r="J41" i="1"/>
  <c r="F44" i="1"/>
  <c r="J45" i="1"/>
  <c r="F41" i="1"/>
  <c r="N35" i="1"/>
  <c r="D37" i="1"/>
  <c r="F33" i="1"/>
  <c r="H33" i="1"/>
  <c r="N30" i="1"/>
  <c r="F32" i="1"/>
  <c r="J33" i="1"/>
  <c r="H32" i="1"/>
  <c r="L33" i="1"/>
  <c r="F31" i="1"/>
  <c r="J32" i="1"/>
  <c r="F35" i="1"/>
  <c r="L32" i="1"/>
  <c r="H35" i="1"/>
  <c r="L22" i="1"/>
  <c r="F21" i="1"/>
  <c r="F22" i="1"/>
  <c r="H21" i="1"/>
  <c r="N21" i="1"/>
  <c r="H22" i="1"/>
  <c r="N22" i="1"/>
  <c r="J17" i="1"/>
  <c r="D24" i="1"/>
  <c r="J21" i="1"/>
  <c r="H20" i="1"/>
  <c r="F20" i="1"/>
  <c r="L20" i="1"/>
  <c r="N20" i="1"/>
  <c r="J19" i="1"/>
  <c r="L19" i="1"/>
  <c r="F19" i="1"/>
  <c r="N19" i="1"/>
  <c r="J18" i="1"/>
  <c r="N18" i="1"/>
  <c r="H18" i="1"/>
  <c r="L18" i="1"/>
  <c r="F17" i="1"/>
  <c r="H17" i="1"/>
  <c r="L37" i="1" l="1"/>
  <c r="J47" i="1"/>
  <c r="J24" i="1"/>
  <c r="L47" i="1"/>
  <c r="L24" i="1"/>
  <c r="D57" i="1"/>
  <c r="H57" i="1" s="1"/>
  <c r="F37" i="1"/>
  <c r="D51" i="1"/>
  <c r="C60" i="1" s="1"/>
  <c r="H47" i="1"/>
  <c r="N37" i="1"/>
  <c r="N47" i="1"/>
  <c r="J37" i="1"/>
  <c r="H37" i="1"/>
  <c r="F47" i="1"/>
  <c r="N24" i="1"/>
  <c r="F24" i="1"/>
  <c r="H24" i="1"/>
  <c r="J51" i="1" l="1"/>
  <c r="I51" i="1" s="1"/>
  <c r="I55" i="1" s="1"/>
  <c r="L51" i="1"/>
  <c r="K51" i="1" s="1"/>
  <c r="K55" i="1" s="1"/>
  <c r="H51" i="1"/>
  <c r="H55" i="1" s="1"/>
  <c r="N51" i="1"/>
  <c r="F51" i="1"/>
  <c r="F55" i="1" s="1"/>
  <c r="G51" i="1" l="1"/>
  <c r="E51" i="1"/>
  <c r="M51" i="1"/>
  <c r="C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Geert Willems</author>
  </authors>
  <commentList>
    <comment ref="F8" authorId="0" shapeId="0" xr:uid="{1998F1AD-30F4-40FA-82C8-B0DE8EDEC5BE}">
      <text>
        <r>
          <rPr>
            <b/>
            <sz val="9"/>
            <color indexed="81"/>
            <rFont val="Tahoma"/>
            <family val="2"/>
          </rPr>
          <t>Geert Willems:</t>
        </r>
        <r>
          <rPr>
            <sz val="9"/>
            <color indexed="81"/>
            <rFont val="Tahoma"/>
            <family val="2"/>
          </rPr>
          <t xml:space="preserve">
tussen de 150 en 160</t>
        </r>
      </text>
    </comment>
    <comment ref="F9" authorId="0" shapeId="0" xr:uid="{B5DBDF53-87C0-4F29-8B74-D796211E002E}">
      <text>
        <r>
          <rPr>
            <b/>
            <sz val="9"/>
            <color indexed="81"/>
            <rFont val="Tahoma"/>
            <family val="2"/>
          </rPr>
          <t>Geert Willems:</t>
        </r>
        <r>
          <rPr>
            <sz val="9"/>
            <color indexed="81"/>
            <rFont val="Tahoma"/>
            <family val="2"/>
          </rPr>
          <t xml:space="preserve">
tussen de 10 en 15</t>
        </r>
      </text>
    </comment>
    <comment ref="D13" authorId="0" shapeId="0" xr:uid="{54160ABC-C8FC-49EE-9922-E267DCFDCFD7}">
      <text>
        <r>
          <rPr>
            <b/>
            <sz val="9"/>
            <color indexed="81"/>
            <rFont val="Tahoma"/>
            <family val="2"/>
          </rPr>
          <t>Geert Willems:</t>
        </r>
        <r>
          <rPr>
            <sz val="9"/>
            <color indexed="81"/>
            <rFont val="Tahoma"/>
            <family val="2"/>
          </rPr>
          <t xml:space="preserve">
zie tabel, opzoeken</t>
        </r>
      </text>
    </comment>
    <comment ref="E13" authorId="0" shapeId="0" xr:uid="{F90657C2-278F-47F2-BAAF-EAD092514270}">
      <text>
        <r>
          <rPr>
            <b/>
            <sz val="9"/>
            <color indexed="81"/>
            <rFont val="Tahoma"/>
            <family val="2"/>
          </rPr>
          <t>Geert Willems:</t>
        </r>
        <r>
          <rPr>
            <sz val="9"/>
            <color indexed="81"/>
            <rFont val="Tahoma"/>
            <family val="2"/>
          </rPr>
          <t xml:space="preserve">
zie tabel, opzoeken</t>
        </r>
      </text>
    </comment>
    <comment ref="H57" authorId="0" shapeId="0" xr:uid="{ACFBA0FB-27A9-48DC-98BC-DA8C5B302CF8}">
      <text>
        <r>
          <rPr>
            <b/>
            <sz val="9"/>
            <color indexed="81"/>
            <rFont val="Tahoma"/>
            <family val="2"/>
          </rPr>
          <t>Geert Willems:</t>
        </r>
        <r>
          <rPr>
            <sz val="9"/>
            <color indexed="81"/>
            <rFont val="Tahoma"/>
            <family val="2"/>
          </rPr>
          <t xml:space="preserve">
moet altijd tussen -0,5 en + 0,5</t>
        </r>
      </text>
    </comment>
  </commentList>
</comments>
</file>

<file path=xl/sharedStrings.xml><?xml version="1.0" encoding="utf-8"?>
<sst xmlns="http://schemas.openxmlformats.org/spreadsheetml/2006/main" count="95" uniqueCount="55">
  <si>
    <t>Koegegevens</t>
  </si>
  <si>
    <t>kg melk</t>
  </si>
  <si>
    <t>% vet</t>
  </si>
  <si>
    <t>% eiwit</t>
  </si>
  <si>
    <t>Meetmelk</t>
  </si>
  <si>
    <t>Rantsoen</t>
  </si>
  <si>
    <t>Ruwvoeders</t>
  </si>
  <si>
    <t>kg prod</t>
  </si>
  <si>
    <t>% ds</t>
  </si>
  <si>
    <t>kg ds</t>
  </si>
  <si>
    <t>tot VEM</t>
  </si>
  <si>
    <t>VEM/kgds</t>
  </si>
  <si>
    <t>DVE/kds</t>
  </si>
  <si>
    <t>DVE tot</t>
  </si>
  <si>
    <t>RE/kds</t>
  </si>
  <si>
    <t>RE tot</t>
  </si>
  <si>
    <t>OEB/kds</t>
  </si>
  <si>
    <t>OEB tot</t>
  </si>
  <si>
    <t>prijs/kds</t>
  </si>
  <si>
    <t>prijs tot</t>
  </si>
  <si>
    <t>Totaal</t>
  </si>
  <si>
    <t>Gewenst ruw eiwit/kg ds</t>
  </si>
  <si>
    <t>Gewenst OEB/kg ds</t>
  </si>
  <si>
    <t>Ruwvoermelk:</t>
  </si>
  <si>
    <t>Bijproducten</t>
  </si>
  <si>
    <t>Krachtvoeders</t>
  </si>
  <si>
    <t>Totaal rantsoen</t>
  </si>
  <si>
    <t>Voerefficientie van dit rantsoen:</t>
  </si>
  <si>
    <t>Voersaldo: melkgeld - voerkosten</t>
  </si>
  <si>
    <t>Melkprijs</t>
  </si>
  <si>
    <t xml:space="preserve"> </t>
  </si>
  <si>
    <t>Deze koe krijgt via het ruwvoer voldoende VEM voor:</t>
  </si>
  <si>
    <t xml:space="preserve">  kg meetmelk</t>
  </si>
  <si>
    <t>Verdringing ruwvoer. door krachtvoer:</t>
  </si>
  <si>
    <t xml:space="preserve">dus er is nog ruimte voor </t>
  </si>
  <si>
    <t>kg ds ruwvoer</t>
  </si>
  <si>
    <t>VEM</t>
  </si>
  <si>
    <t>DVE</t>
  </si>
  <si>
    <t>OEB/kg ds</t>
  </si>
  <si>
    <t>re/kg ds</t>
  </si>
  <si>
    <t>Behoefte van deze koe</t>
  </si>
  <si>
    <t>Te kort / te veel</t>
  </si>
  <si>
    <r>
      <t xml:space="preserve">Maximale ruwvoeropname </t>
    </r>
    <r>
      <rPr>
        <sz val="10"/>
        <color theme="1"/>
        <rFont val="Arial"/>
        <family val="2"/>
      </rPr>
      <t>in kg ds bij dit rantsoen bedraagt:</t>
    </r>
  </si>
  <si>
    <t>Behoefte meetmelk</t>
  </si>
  <si>
    <t>Rantsoen A</t>
  </si>
  <si>
    <t>snijmais</t>
  </si>
  <si>
    <t>graskuil</t>
  </si>
  <si>
    <t>bietenpersulp</t>
  </si>
  <si>
    <t>controle: deze regel afblijven</t>
  </si>
  <si>
    <t>Mengvoer 2 eiwitrijk</t>
  </si>
  <si>
    <t>Sojaschroot</t>
  </si>
  <si>
    <t>bierbostel</t>
  </si>
  <si>
    <t>hooi</t>
  </si>
  <si>
    <r>
      <t>Behoefte</t>
    </r>
    <r>
      <rPr>
        <b/>
        <sz val="8"/>
        <color rgb="FFFF0000"/>
        <rFont val="Arial"/>
        <family val="2"/>
      </rPr>
      <t xml:space="preserve"> (er behoeven geen toeslagen bijgeteld worden; dus zie tabel)</t>
    </r>
  </si>
  <si>
    <t>Rantsoenberekening Ve42 TOETS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</si>
</sst>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"/>
    <numFmt numFmtId="165" formatCode="0.0_ ;[Red]\-0.0\ "/>
    <numFmt numFmtId="166" formatCode="0_ ;[Red]\-0\ 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0" fillId="2" borderId="0" xfId="0" applyNumberFormat="1" applyFill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44" fontId="0" fillId="2" borderId="0" xfId="0" applyNumberFormat="1" applyFill="1"/>
    <xf numFmtId="0" fontId="4" fillId="0" borderId="0" xfId="0" applyFont="1"/>
    <xf numFmtId="4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44" fontId="0" fillId="0" borderId="0" xfId="0" applyNumberFormat="1"/>
    <xf numFmtId="44" fontId="0" fillId="4" borderId="0" xfId="0" applyNumberFormat="1" applyFill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0" fillId="5" borderId="0" xfId="0" applyFill="1"/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44" fontId="8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2" borderId="0" xfId="0" applyNumberFormat="1" applyFont="1" applyFill="1" applyAlignment="1">
      <alignment horizontal="center"/>
    </xf>
    <xf numFmtId="44" fontId="0" fillId="4" borderId="0" xfId="0" applyNumberFormat="1" applyFill="1" applyAlignment="1">
      <alignment horizontal="center"/>
    </xf>
    <xf numFmtId="43" fontId="0" fillId="2" borderId="0" xfId="0" applyNumberFormat="1" applyFill="1" applyAlignment="1">
      <alignment horizontal="center"/>
    </xf>
    <xf numFmtId="166" fontId="8" fillId="2" borderId="0" xfId="0" applyNumberFormat="1" applyFont="1" applyFill="1" applyAlignment="1">
      <alignment horizontal="center"/>
    </xf>
    <xf numFmtId="166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/>
    </xf>
    <xf numFmtId="0" fontId="9" fillId="0" borderId="0" xfId="0" applyFont="1"/>
    <xf numFmtId="0" fontId="10" fillId="2" borderId="0" xfId="0" applyFont="1" applyFill="1"/>
    <xf numFmtId="0" fontId="11" fillId="0" borderId="0" xfId="0" applyFont="1"/>
    <xf numFmtId="44" fontId="0" fillId="6" borderId="0" xfId="0" applyNumberForma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275492</xdr:colOff>
      <xdr:row>16</xdr:row>
      <xdr:rowOff>35169</xdr:rowOff>
    </xdr:from>
    <xdr:to>
      <xdr:col>17</xdr:col>
      <xdr:colOff>54599</xdr:colOff>
      <xdr:row>48</xdr:row>
      <xdr:rowOff>128260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F7CD18B2-CBA9-99D6-9AE1-BECF78DA1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2507" y="2965938"/>
          <a:ext cx="998307" cy="5532599"/>
        </a:xfrm>
        <a:prstGeom prst="rect">
          <a:avLst/>
        </a:prstGeom>
      </xdr:spPr>
    </xdr:pic>
    <xdr:clientData/>
  </xdr:twoCellAnchor>
  <xdr:twoCellAnchor editAs="oneCell">
    <xdr:from>
      <xdr:col>14</xdr:col>
      <xdr:colOff>322384</xdr:colOff>
      <xdr:row>16</xdr:row>
      <xdr:rowOff>5862</xdr:rowOff>
    </xdr:from>
    <xdr:to>
      <xdr:col>15</xdr:col>
      <xdr:colOff>284334</xdr:colOff>
      <xdr:row>48</xdr:row>
      <xdr:rowOff>17585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FF8ED9D1-F241-BA4E-5D44-41CED00FA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29799" y="2936631"/>
          <a:ext cx="571550" cy="5451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210B-2B60-49AC-A8F4-8BD9BABA0462}">
  <dimension ref="A1:P63"/>
  <sheetViews>
    <sheetView tabSelected="1" topLeftCell="A38" zoomScale="130" zoomScaleNormal="130" zoomScaleSheetLayoutView="156" workbookViewId="0">
      <selection activeCell="C2" sqref="C2"/>
    </sheetView>
  </sheetViews>
  <sheetFormatPr defaultRowHeight="13.2" x14ac:dyDescent="0.25"/>
  <cols>
    <col min="1" max="1" width="25.77734375" customWidth="1"/>
    <col min="2" max="2" width="7.77734375" customWidth="1"/>
    <col min="3" max="3" width="17.33203125" bestFit="1" customWidth="1"/>
    <col min="4" max="4" width="8.33203125" bestFit="1" customWidth="1"/>
    <col min="5" max="12" width="7.77734375" customWidth="1"/>
    <col min="13" max="13" width="9.5546875" bestFit="1" customWidth="1"/>
    <col min="14" max="14" width="8.5546875" bestFit="1" customWidth="1"/>
  </cols>
  <sheetData>
    <row r="1" spans="1:16" ht="17.399999999999999" x14ac:dyDescent="0.3">
      <c r="A1" s="3" t="s">
        <v>54</v>
      </c>
    </row>
    <row r="4" spans="1:16" ht="21" x14ac:dyDescent="0.4">
      <c r="A4" s="45" t="s">
        <v>44</v>
      </c>
    </row>
    <row r="5" spans="1:16" x14ac:dyDescent="0.25">
      <c r="B5" s="2" t="s">
        <v>1</v>
      </c>
      <c r="C5" s="2" t="s">
        <v>2</v>
      </c>
      <c r="D5" s="2" t="s">
        <v>3</v>
      </c>
      <c r="F5" s="2" t="s">
        <v>4</v>
      </c>
      <c r="H5" s="2" t="s">
        <v>29</v>
      </c>
    </row>
    <row r="6" spans="1:16" ht="15.6" x14ac:dyDescent="0.3">
      <c r="A6" s="12" t="s">
        <v>0</v>
      </c>
      <c r="B6" s="8"/>
      <c r="C6" s="8"/>
      <c r="D6" s="8"/>
      <c r="F6" s="4">
        <f>(0.337+(0.116*C6)+(0.06*D6))*B6</f>
        <v>0</v>
      </c>
      <c r="H6" s="18"/>
    </row>
    <row r="7" spans="1:16" x14ac:dyDescent="0.25">
      <c r="B7" s="1"/>
      <c r="C7" s="1"/>
      <c r="D7" s="1"/>
    </row>
    <row r="8" spans="1:16" x14ac:dyDescent="0.25">
      <c r="A8" t="s">
        <v>21</v>
      </c>
      <c r="B8" s="1"/>
      <c r="C8" s="1"/>
      <c r="D8" s="1"/>
      <c r="F8" s="8"/>
    </row>
    <row r="9" spans="1:16" x14ac:dyDescent="0.25">
      <c r="A9" t="s">
        <v>22</v>
      </c>
      <c r="B9" s="1"/>
      <c r="C9" s="1"/>
      <c r="D9" s="1"/>
      <c r="F9" s="8"/>
    </row>
    <row r="10" spans="1:16" x14ac:dyDescent="0.25">
      <c r="A10" t="s">
        <v>33</v>
      </c>
      <c r="B10" s="1"/>
      <c r="C10" s="1"/>
      <c r="D10" s="1"/>
      <c r="F10" s="24"/>
    </row>
    <row r="11" spans="1:16" x14ac:dyDescent="0.25">
      <c r="B11" s="1"/>
      <c r="C11" s="1"/>
      <c r="D11" s="1"/>
    </row>
    <row r="12" spans="1:16" x14ac:dyDescent="0.25">
      <c r="A12" s="5" t="s">
        <v>53</v>
      </c>
      <c r="D12" s="1" t="s">
        <v>36</v>
      </c>
      <c r="E12" s="1" t="s">
        <v>37</v>
      </c>
      <c r="F12" t="s">
        <v>39</v>
      </c>
      <c r="G12" t="s">
        <v>38</v>
      </c>
    </row>
    <row r="13" spans="1:16" x14ac:dyDescent="0.25">
      <c r="B13" s="1"/>
      <c r="C13" s="1"/>
      <c r="D13" s="24"/>
      <c r="E13" s="24"/>
      <c r="F13" s="9">
        <f>F8</f>
        <v>0</v>
      </c>
      <c r="G13" s="9">
        <f>F9</f>
        <v>0</v>
      </c>
    </row>
    <row r="14" spans="1:16" x14ac:dyDescent="0.25">
      <c r="B14" s="1"/>
      <c r="C14" s="1"/>
      <c r="D14" s="1"/>
    </row>
    <row r="15" spans="1:16" ht="15.6" x14ac:dyDescent="0.3">
      <c r="A15" s="12" t="s">
        <v>5</v>
      </c>
    </row>
    <row r="16" spans="1:16" ht="15.6" x14ac:dyDescent="0.3">
      <c r="A16" s="5" t="s">
        <v>6</v>
      </c>
      <c r="B16" s="6" t="s">
        <v>7</v>
      </c>
      <c r="C16" s="6" t="s">
        <v>8</v>
      </c>
      <c r="D16" s="6" t="s">
        <v>9</v>
      </c>
      <c r="E16" s="6" t="s">
        <v>11</v>
      </c>
      <c r="F16" s="6" t="s">
        <v>10</v>
      </c>
      <c r="G16" s="6" t="s">
        <v>12</v>
      </c>
      <c r="H16" s="6" t="s">
        <v>13</v>
      </c>
      <c r="I16" s="6" t="s">
        <v>14</v>
      </c>
      <c r="J16" s="6" t="s">
        <v>15</v>
      </c>
      <c r="K16" s="6" t="s">
        <v>16</v>
      </c>
      <c r="L16" s="6" t="s">
        <v>17</v>
      </c>
      <c r="M16" s="6" t="s">
        <v>18</v>
      </c>
      <c r="N16" s="6" t="s">
        <v>19</v>
      </c>
      <c r="P16" s="38" t="s">
        <v>43</v>
      </c>
    </row>
    <row r="17" spans="1:14" x14ac:dyDescent="0.25">
      <c r="A17" t="s">
        <v>45</v>
      </c>
      <c r="B17" s="8"/>
      <c r="C17" s="9">
        <v>38</v>
      </c>
      <c r="D17" s="9">
        <f>(B17*C17)/100</f>
        <v>0</v>
      </c>
      <c r="E17" s="8">
        <v>1006</v>
      </c>
      <c r="F17" s="14">
        <f>D17*E17</f>
        <v>0</v>
      </c>
      <c r="G17" s="8">
        <v>52</v>
      </c>
      <c r="H17" s="14">
        <f>D17*G17</f>
        <v>0</v>
      </c>
      <c r="I17" s="8">
        <v>63</v>
      </c>
      <c r="J17" s="14">
        <f>D17*I17</f>
        <v>0</v>
      </c>
      <c r="K17" s="8">
        <v>-38</v>
      </c>
      <c r="L17" s="14">
        <f>D17*K17</f>
        <v>0</v>
      </c>
      <c r="M17" s="10">
        <v>0.15</v>
      </c>
      <c r="N17" s="11">
        <f>M17*D17</f>
        <v>0</v>
      </c>
    </row>
    <row r="18" spans="1:14" x14ac:dyDescent="0.25">
      <c r="A18" t="s">
        <v>46</v>
      </c>
      <c r="B18" s="8"/>
      <c r="C18" s="9">
        <v>40</v>
      </c>
      <c r="D18" s="9">
        <f>(B18*C18)/100</f>
        <v>0</v>
      </c>
      <c r="E18" s="8">
        <v>957</v>
      </c>
      <c r="F18" s="14">
        <f t="shared" ref="F18:F22" si="0">D18*E18</f>
        <v>0</v>
      </c>
      <c r="G18" s="8">
        <v>63</v>
      </c>
      <c r="H18" s="14">
        <f t="shared" ref="H18:H22" si="1">D18*G18</f>
        <v>0</v>
      </c>
      <c r="I18" s="8">
        <v>154</v>
      </c>
      <c r="J18" s="14">
        <f t="shared" ref="J18:J22" si="2">D18*I18</f>
        <v>0</v>
      </c>
      <c r="K18" s="8">
        <v>41</v>
      </c>
      <c r="L18" s="14">
        <f t="shared" ref="L18:L22" si="3">D18*K18</f>
        <v>0</v>
      </c>
      <c r="M18" s="10">
        <v>0.15</v>
      </c>
      <c r="N18" s="11">
        <f t="shared" ref="N18:N22" si="4">M18*D18</f>
        <v>0</v>
      </c>
    </row>
    <row r="19" spans="1:14" x14ac:dyDescent="0.25">
      <c r="A19" t="s">
        <v>52</v>
      </c>
      <c r="B19" s="8"/>
      <c r="C19" s="9">
        <v>87</v>
      </c>
      <c r="D19" s="9">
        <f t="shared" ref="D19:D22" si="5">(B19*C19)/100</f>
        <v>0</v>
      </c>
      <c r="E19" s="8">
        <v>790</v>
      </c>
      <c r="F19" s="14">
        <f t="shared" si="0"/>
        <v>0</v>
      </c>
      <c r="G19" s="8">
        <v>58</v>
      </c>
      <c r="H19" s="14">
        <f t="shared" si="1"/>
        <v>0</v>
      </c>
      <c r="I19" s="8">
        <v>132</v>
      </c>
      <c r="J19" s="14">
        <f t="shared" si="2"/>
        <v>0</v>
      </c>
      <c r="K19" s="8">
        <v>8</v>
      </c>
      <c r="L19" s="14">
        <f t="shared" si="3"/>
        <v>0</v>
      </c>
      <c r="M19" s="10">
        <v>0.2</v>
      </c>
      <c r="N19" s="11">
        <f t="shared" si="4"/>
        <v>0</v>
      </c>
    </row>
    <row r="20" spans="1:14" x14ac:dyDescent="0.25">
      <c r="B20" s="8"/>
      <c r="C20" s="9"/>
      <c r="D20" s="9">
        <f t="shared" si="5"/>
        <v>0</v>
      </c>
      <c r="E20" s="8"/>
      <c r="F20" s="14">
        <f t="shared" si="0"/>
        <v>0</v>
      </c>
      <c r="G20" s="7"/>
      <c r="H20" s="14">
        <f t="shared" si="1"/>
        <v>0</v>
      </c>
      <c r="I20" s="8"/>
      <c r="J20" s="14">
        <f t="shared" si="2"/>
        <v>0</v>
      </c>
      <c r="K20" s="8"/>
      <c r="L20" s="14">
        <f t="shared" si="3"/>
        <v>0</v>
      </c>
      <c r="M20" s="10"/>
      <c r="N20" s="11">
        <f t="shared" si="4"/>
        <v>0</v>
      </c>
    </row>
    <row r="21" spans="1:14" x14ac:dyDescent="0.25">
      <c r="B21" s="8"/>
      <c r="C21" s="9"/>
      <c r="D21" s="9">
        <f t="shared" si="5"/>
        <v>0</v>
      </c>
      <c r="E21" s="8"/>
      <c r="F21" s="14">
        <f t="shared" si="0"/>
        <v>0</v>
      </c>
      <c r="G21" s="7"/>
      <c r="H21" s="14">
        <f t="shared" si="1"/>
        <v>0</v>
      </c>
      <c r="I21" s="8"/>
      <c r="J21" s="14">
        <f t="shared" si="2"/>
        <v>0</v>
      </c>
      <c r="K21" s="8"/>
      <c r="L21" s="14">
        <f t="shared" si="3"/>
        <v>0</v>
      </c>
      <c r="M21" s="10"/>
      <c r="N21" s="11">
        <f t="shared" si="4"/>
        <v>0</v>
      </c>
    </row>
    <row r="22" spans="1:14" x14ac:dyDescent="0.25">
      <c r="B22" s="8"/>
      <c r="C22" s="49"/>
      <c r="D22" s="9">
        <f t="shared" si="5"/>
        <v>0</v>
      </c>
      <c r="E22" s="8"/>
      <c r="F22" s="14">
        <f t="shared" si="0"/>
        <v>0</v>
      </c>
      <c r="G22" s="7"/>
      <c r="H22" s="9">
        <f t="shared" si="1"/>
        <v>0</v>
      </c>
      <c r="I22" s="8"/>
      <c r="J22" s="14">
        <f t="shared" si="2"/>
        <v>0</v>
      </c>
      <c r="K22" s="8"/>
      <c r="L22" s="14">
        <f t="shared" si="3"/>
        <v>0</v>
      </c>
      <c r="M22" s="10"/>
      <c r="N22" s="11">
        <f t="shared" si="4"/>
        <v>0</v>
      </c>
    </row>
    <row r="24" spans="1:14" x14ac:dyDescent="0.25">
      <c r="A24" s="5" t="s">
        <v>20</v>
      </c>
      <c r="B24" s="9">
        <f>B17+B18+B19+B20+B21+B22</f>
        <v>0</v>
      </c>
      <c r="D24" s="4">
        <f>D17+D18+D19+D20+D21+D22</f>
        <v>0</v>
      </c>
      <c r="E24" s="1"/>
      <c r="F24" s="14">
        <f>F17+F18+F19+F20+F21+F22</f>
        <v>0</v>
      </c>
      <c r="G24" s="1"/>
      <c r="H24" s="14">
        <f>H17+H18+H19+H20+H21+H22</f>
        <v>0</v>
      </c>
      <c r="I24" s="15"/>
      <c r="J24" s="14">
        <f>(J17+J18+J19+J20+J21+J22)</f>
        <v>0</v>
      </c>
      <c r="K24" s="15"/>
      <c r="L24" s="14">
        <f>L17+L18+L19+L20+L21+L22</f>
        <v>0</v>
      </c>
      <c r="M24" s="1"/>
      <c r="N24" s="13">
        <f>N17+N18+N19+N20+N21+N22</f>
        <v>0</v>
      </c>
    </row>
    <row r="27" spans="1:14" x14ac:dyDescent="0.25">
      <c r="A27" t="s">
        <v>23</v>
      </c>
      <c r="B27" t="s">
        <v>31</v>
      </c>
      <c r="G27" s="21">
        <v>0</v>
      </c>
      <c r="H27" t="s">
        <v>32</v>
      </c>
    </row>
    <row r="29" spans="1:14" x14ac:dyDescent="0.25">
      <c r="A29" s="5" t="s">
        <v>24</v>
      </c>
      <c r="B29" s="19" t="s">
        <v>7</v>
      </c>
      <c r="C29" s="19" t="s">
        <v>8</v>
      </c>
      <c r="D29" s="19" t="s">
        <v>9</v>
      </c>
      <c r="E29" s="19" t="s">
        <v>11</v>
      </c>
      <c r="F29" s="19" t="s">
        <v>10</v>
      </c>
      <c r="G29" s="19" t="s">
        <v>12</v>
      </c>
      <c r="H29" s="19" t="s">
        <v>13</v>
      </c>
      <c r="I29" s="19" t="s">
        <v>14</v>
      </c>
      <c r="J29" s="19" t="s">
        <v>15</v>
      </c>
      <c r="K29" s="19" t="s">
        <v>16</v>
      </c>
      <c r="L29" s="20" t="s">
        <v>17</v>
      </c>
      <c r="M29" s="19" t="s">
        <v>18</v>
      </c>
      <c r="N29" s="19" t="s">
        <v>19</v>
      </c>
    </row>
    <row r="30" spans="1:14" x14ac:dyDescent="0.25">
      <c r="A30" s="46" t="s">
        <v>48</v>
      </c>
      <c r="B30" s="9">
        <v>0.1</v>
      </c>
      <c r="C30" s="9">
        <v>50</v>
      </c>
      <c r="D30" s="9">
        <f>(B30*C30)/100</f>
        <v>0.05</v>
      </c>
      <c r="E30" s="9"/>
      <c r="F30" s="9">
        <f>D30*E30</f>
        <v>0</v>
      </c>
      <c r="G30" s="9"/>
      <c r="H30" s="9">
        <f>D30*G30</f>
        <v>0</v>
      </c>
      <c r="I30" s="9"/>
      <c r="J30" s="9"/>
      <c r="K30" s="9"/>
      <c r="L30" s="14">
        <f>D30*K30</f>
        <v>0</v>
      </c>
      <c r="M30" s="13"/>
      <c r="N30" s="13">
        <f>M30*D30</f>
        <v>0</v>
      </c>
    </row>
    <row r="31" spans="1:14" x14ac:dyDescent="0.25">
      <c r="A31" t="s">
        <v>47</v>
      </c>
      <c r="B31" s="8"/>
      <c r="C31" s="9">
        <v>22</v>
      </c>
      <c r="D31" s="9">
        <f t="shared" ref="D31:D35" si="6">(B31*C31)/100</f>
        <v>0</v>
      </c>
      <c r="E31" s="16">
        <v>1062</v>
      </c>
      <c r="F31" s="9">
        <f t="shared" ref="F31:F35" si="7">D31*E31</f>
        <v>0</v>
      </c>
      <c r="G31" s="16">
        <v>120</v>
      </c>
      <c r="H31" s="9">
        <f t="shared" ref="H31:H35" si="8">D31*G31</f>
        <v>0</v>
      </c>
      <c r="I31" s="16">
        <v>98</v>
      </c>
      <c r="J31" s="14">
        <f>D31*I31</f>
        <v>0</v>
      </c>
      <c r="K31" s="16">
        <v>-40</v>
      </c>
      <c r="L31" s="14">
        <f t="shared" ref="L31:L35" si="9">D31*K31</f>
        <v>0</v>
      </c>
      <c r="M31" s="48">
        <v>0.25</v>
      </c>
      <c r="N31" s="13">
        <f>M32*D31</f>
        <v>0</v>
      </c>
    </row>
    <row r="32" spans="1:14" x14ac:dyDescent="0.25">
      <c r="A32" t="s">
        <v>51</v>
      </c>
      <c r="B32" s="8"/>
      <c r="C32" s="9">
        <v>22</v>
      </c>
      <c r="D32" s="9">
        <f t="shared" si="6"/>
        <v>0</v>
      </c>
      <c r="E32" s="16">
        <v>947</v>
      </c>
      <c r="F32" s="9">
        <f t="shared" si="7"/>
        <v>0</v>
      </c>
      <c r="G32" s="16">
        <v>137</v>
      </c>
      <c r="H32" s="9">
        <f t="shared" si="8"/>
        <v>0</v>
      </c>
      <c r="I32" s="16">
        <v>242</v>
      </c>
      <c r="J32" s="14">
        <f>D32*I32</f>
        <v>0</v>
      </c>
      <c r="K32" s="16">
        <v>65</v>
      </c>
      <c r="L32" s="14">
        <f t="shared" si="9"/>
        <v>0</v>
      </c>
      <c r="M32" s="40">
        <v>0.35</v>
      </c>
      <c r="N32" s="13">
        <f>M32*D32</f>
        <v>0</v>
      </c>
    </row>
    <row r="33" spans="1:14" x14ac:dyDescent="0.25">
      <c r="B33" s="8"/>
      <c r="C33" s="9"/>
      <c r="D33" s="9">
        <f t="shared" si="6"/>
        <v>0</v>
      </c>
      <c r="E33" s="16"/>
      <c r="F33" s="9">
        <f t="shared" si="7"/>
        <v>0</v>
      </c>
      <c r="G33" s="16"/>
      <c r="H33" s="9">
        <f t="shared" si="8"/>
        <v>0</v>
      </c>
      <c r="I33" s="16"/>
      <c r="J33" s="9">
        <f t="shared" ref="J33:J35" si="10">D33*I33</f>
        <v>0</v>
      </c>
      <c r="K33" s="16"/>
      <c r="L33" s="14">
        <f t="shared" si="9"/>
        <v>0</v>
      </c>
      <c r="M33" s="40"/>
      <c r="N33" s="13">
        <f t="shared" ref="N33:N35" si="11">M33*D33</f>
        <v>0</v>
      </c>
    </row>
    <row r="34" spans="1:14" x14ac:dyDescent="0.25">
      <c r="B34" s="8"/>
      <c r="C34" s="9"/>
      <c r="D34" s="9">
        <f t="shared" si="6"/>
        <v>0</v>
      </c>
      <c r="E34" s="16"/>
      <c r="F34" s="9">
        <f t="shared" si="7"/>
        <v>0</v>
      </c>
      <c r="G34" s="16"/>
      <c r="H34" s="9">
        <f t="shared" si="8"/>
        <v>0</v>
      </c>
      <c r="I34" s="16"/>
      <c r="J34" s="9">
        <f t="shared" si="10"/>
        <v>0</v>
      </c>
      <c r="K34" s="16"/>
      <c r="L34" s="14">
        <f t="shared" si="9"/>
        <v>0</v>
      </c>
      <c r="M34" s="40"/>
      <c r="N34" s="13">
        <f t="shared" si="11"/>
        <v>0</v>
      </c>
    </row>
    <row r="35" spans="1:14" x14ac:dyDescent="0.25">
      <c r="B35" s="8"/>
      <c r="C35" s="9"/>
      <c r="D35" s="9">
        <f t="shared" si="6"/>
        <v>0</v>
      </c>
      <c r="E35" s="16"/>
      <c r="F35" s="9">
        <f t="shared" si="7"/>
        <v>0</v>
      </c>
      <c r="G35" s="16"/>
      <c r="H35" s="9">
        <f t="shared" si="8"/>
        <v>0</v>
      </c>
      <c r="I35" s="16"/>
      <c r="J35" s="9">
        <f t="shared" si="10"/>
        <v>0</v>
      </c>
      <c r="K35" s="16"/>
      <c r="L35" s="14">
        <f t="shared" si="9"/>
        <v>0</v>
      </c>
      <c r="M35" s="40"/>
      <c r="N35" s="13">
        <f t="shared" si="11"/>
        <v>0</v>
      </c>
    </row>
    <row r="36" spans="1:14" x14ac:dyDescent="0.25">
      <c r="B36" s="8"/>
      <c r="C36" s="9"/>
      <c r="D36" s="9"/>
      <c r="E36" s="16"/>
      <c r="F36" s="9"/>
      <c r="G36" s="16"/>
      <c r="H36" s="9"/>
      <c r="I36" s="16"/>
      <c r="J36" s="9"/>
      <c r="K36" s="16"/>
      <c r="L36" s="14"/>
      <c r="M36" s="40"/>
      <c r="N36" s="13"/>
    </row>
    <row r="37" spans="1:14" x14ac:dyDescent="0.25">
      <c r="A37" t="s">
        <v>20</v>
      </c>
      <c r="B37" s="9">
        <f>B30+B31+B32+B33+B34+B35</f>
        <v>0.1</v>
      </c>
      <c r="C37" s="9"/>
      <c r="D37" s="9">
        <f>D30+D31+D32+D33+D34+D35</f>
        <v>0.05</v>
      </c>
      <c r="E37" s="1"/>
      <c r="F37" s="9">
        <f>F30+F31+F32+F33+F34+F35</f>
        <v>0</v>
      </c>
      <c r="G37" s="1"/>
      <c r="H37" s="9">
        <f>H30+H31+H32+H33+H34+H35</f>
        <v>0</v>
      </c>
      <c r="I37" s="1"/>
      <c r="J37" s="14">
        <f>(J30+J31+J32+J33+J34+J35)/D37</f>
        <v>0</v>
      </c>
      <c r="K37" s="1"/>
      <c r="L37" s="14">
        <f>L30+L31+L32+L33+L34+L35</f>
        <v>0</v>
      </c>
      <c r="M37" s="1"/>
      <c r="N37" s="13">
        <f>N30+N31+N32+N33+N34+N35</f>
        <v>0</v>
      </c>
    </row>
    <row r="38" spans="1:14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5" t="s">
        <v>25</v>
      </c>
      <c r="B39" s="1" t="s">
        <v>7</v>
      </c>
      <c r="C39" s="1" t="s">
        <v>8</v>
      </c>
      <c r="D39" s="9" t="s">
        <v>9</v>
      </c>
      <c r="E39" s="1" t="s">
        <v>11</v>
      </c>
      <c r="F39" s="1" t="s">
        <v>10</v>
      </c>
      <c r="G39" s="1" t="s">
        <v>12</v>
      </c>
      <c r="H39" s="1" t="s">
        <v>13</v>
      </c>
      <c r="I39" s="1" t="s">
        <v>14</v>
      </c>
      <c r="J39" s="1" t="s">
        <v>15</v>
      </c>
      <c r="K39" s="1" t="s">
        <v>16</v>
      </c>
      <c r="L39" s="1" t="s">
        <v>17</v>
      </c>
      <c r="M39" s="1" t="s">
        <v>18</v>
      </c>
      <c r="N39" s="1" t="s">
        <v>19</v>
      </c>
    </row>
    <row r="40" spans="1:14" x14ac:dyDescent="0.25">
      <c r="B40" s="16"/>
      <c r="C40" s="9"/>
      <c r="D40" s="9">
        <f>(B40*C40)/100</f>
        <v>0</v>
      </c>
      <c r="E40" s="16"/>
      <c r="F40" s="9">
        <f>D40*E40</f>
        <v>0</v>
      </c>
      <c r="G40" s="16"/>
      <c r="H40" s="9">
        <f>D40*G40</f>
        <v>0</v>
      </c>
      <c r="I40" s="16"/>
      <c r="J40" s="14">
        <f>D40*I40</f>
        <v>0</v>
      </c>
      <c r="K40" s="16"/>
      <c r="L40" s="14">
        <f>D40*K40</f>
        <v>0</v>
      </c>
      <c r="M40" s="40"/>
      <c r="N40" s="13">
        <f>D40*M40</f>
        <v>0</v>
      </c>
    </row>
    <row r="41" spans="1:14" x14ac:dyDescent="0.25">
      <c r="A41" t="s">
        <v>49</v>
      </c>
      <c r="B41" s="16"/>
      <c r="C41" s="9">
        <v>90</v>
      </c>
      <c r="D41" s="9">
        <f t="shared" ref="D41:D45" si="12">(B41*C41)/100</f>
        <v>0</v>
      </c>
      <c r="E41" s="16">
        <v>1040</v>
      </c>
      <c r="F41" s="9">
        <f t="shared" ref="F41:F45" si="13">D41*E41</f>
        <v>0</v>
      </c>
      <c r="G41" s="16">
        <v>180</v>
      </c>
      <c r="H41" s="9">
        <f t="shared" ref="H41:H45" si="14">D41*G41</f>
        <v>0</v>
      </c>
      <c r="I41" s="16">
        <v>400</v>
      </c>
      <c r="J41" s="14">
        <f t="shared" ref="J41:J45" si="15">D41*I41</f>
        <v>0</v>
      </c>
      <c r="K41" s="16">
        <v>55</v>
      </c>
      <c r="L41" s="14">
        <f t="shared" ref="L41:L45" si="16">D41*K41</f>
        <v>0</v>
      </c>
      <c r="M41" s="40">
        <v>0.48</v>
      </c>
      <c r="N41" s="13">
        <f>D41*M41</f>
        <v>0</v>
      </c>
    </row>
    <row r="42" spans="1:14" x14ac:dyDescent="0.25">
      <c r="A42" t="s">
        <v>50</v>
      </c>
      <c r="B42" s="16"/>
      <c r="C42" s="9">
        <v>87</v>
      </c>
      <c r="D42" s="9">
        <f t="shared" si="12"/>
        <v>0</v>
      </c>
      <c r="E42" s="16">
        <v>1120</v>
      </c>
      <c r="F42" s="14">
        <f t="shared" si="13"/>
        <v>0</v>
      </c>
      <c r="G42" s="16">
        <v>250</v>
      </c>
      <c r="H42" s="9">
        <f t="shared" si="14"/>
        <v>0</v>
      </c>
      <c r="I42" s="16">
        <v>520</v>
      </c>
      <c r="J42" s="14">
        <f t="shared" si="15"/>
        <v>0</v>
      </c>
      <c r="K42" s="16">
        <v>50</v>
      </c>
      <c r="L42" s="14">
        <f t="shared" si="16"/>
        <v>0</v>
      </c>
      <c r="M42" s="40">
        <v>0.54</v>
      </c>
      <c r="N42" s="13">
        <f>D42*M42</f>
        <v>0</v>
      </c>
    </row>
    <row r="43" spans="1:14" x14ac:dyDescent="0.25">
      <c r="B43" s="16"/>
      <c r="C43" s="9"/>
      <c r="D43" s="9">
        <f t="shared" si="12"/>
        <v>0</v>
      </c>
      <c r="E43" s="16"/>
      <c r="F43" s="9">
        <f t="shared" si="13"/>
        <v>0</v>
      </c>
      <c r="G43" s="16"/>
      <c r="H43" s="9">
        <f t="shared" si="14"/>
        <v>0</v>
      </c>
      <c r="I43" s="16"/>
      <c r="J43" s="14">
        <f t="shared" si="15"/>
        <v>0</v>
      </c>
      <c r="K43" s="16"/>
      <c r="L43" s="14">
        <f t="shared" si="16"/>
        <v>0</v>
      </c>
      <c r="M43" s="40"/>
      <c r="N43" s="13">
        <f>N42*N33</f>
        <v>0</v>
      </c>
    </row>
    <row r="44" spans="1:14" x14ac:dyDescent="0.25">
      <c r="B44" s="16"/>
      <c r="C44" s="9"/>
      <c r="D44" s="9">
        <f t="shared" si="12"/>
        <v>0</v>
      </c>
      <c r="E44" s="16"/>
      <c r="F44" s="9">
        <f t="shared" si="13"/>
        <v>0</v>
      </c>
      <c r="G44" s="16"/>
      <c r="H44" s="9">
        <f t="shared" si="14"/>
        <v>0</v>
      </c>
      <c r="I44" s="16"/>
      <c r="J44" s="14">
        <f t="shared" si="15"/>
        <v>0</v>
      </c>
      <c r="K44" s="16"/>
      <c r="L44" s="14">
        <f t="shared" si="16"/>
        <v>0</v>
      </c>
      <c r="M44" s="40"/>
      <c r="N44" s="41">
        <f t="shared" ref="N44:N45" si="17">M44*D44</f>
        <v>0</v>
      </c>
    </row>
    <row r="45" spans="1:14" x14ac:dyDescent="0.25">
      <c r="B45" s="16"/>
      <c r="C45" s="9"/>
      <c r="D45" s="9">
        <f t="shared" si="12"/>
        <v>0</v>
      </c>
      <c r="E45" s="16"/>
      <c r="F45" s="9">
        <f t="shared" si="13"/>
        <v>0</v>
      </c>
      <c r="G45" s="16"/>
      <c r="H45" s="9">
        <f t="shared" si="14"/>
        <v>0</v>
      </c>
      <c r="I45" s="16"/>
      <c r="J45" s="14">
        <f t="shared" si="15"/>
        <v>0</v>
      </c>
      <c r="K45" s="16"/>
      <c r="L45" s="14">
        <f t="shared" si="16"/>
        <v>0</v>
      </c>
      <c r="M45" s="40"/>
      <c r="N45" s="41">
        <f t="shared" si="17"/>
        <v>0</v>
      </c>
    </row>
    <row r="46" spans="1:14" x14ac:dyDescent="0.25">
      <c r="B46" s="16"/>
      <c r="C46" s="9"/>
      <c r="D46" s="9"/>
      <c r="E46" s="16"/>
      <c r="F46" s="9"/>
      <c r="G46" s="16"/>
      <c r="H46" s="9"/>
      <c r="I46" s="16"/>
      <c r="J46" s="14"/>
      <c r="K46" s="16"/>
      <c r="L46" s="14"/>
      <c r="M46" s="40"/>
      <c r="N46" s="41"/>
    </row>
    <row r="47" spans="1:14" x14ac:dyDescent="0.25">
      <c r="A47" t="s">
        <v>20</v>
      </c>
      <c r="B47" s="9">
        <f>B40+B41+B42+B43+B44+B45</f>
        <v>0</v>
      </c>
      <c r="C47" s="1"/>
      <c r="D47" s="9">
        <f>D40+D41+D42+D43+D44+D45</f>
        <v>0</v>
      </c>
      <c r="E47" s="1"/>
      <c r="F47" s="14">
        <f>F40+F41+F42+F43+F44+F45</f>
        <v>0</v>
      </c>
      <c r="G47" s="1"/>
      <c r="H47" s="9">
        <f>H40+H41+H42+H43+H44+H45</f>
        <v>0</v>
      </c>
      <c r="I47" s="1"/>
      <c r="J47" s="14">
        <f>J40+J41+J42+J43+J44</f>
        <v>0</v>
      </c>
      <c r="K47" s="1"/>
      <c r="L47" s="14">
        <f>L40+L41+L42+L43+L44+L45</f>
        <v>0</v>
      </c>
      <c r="M47" s="1"/>
      <c r="N47" s="41">
        <f>N40+N41+N42+N43+N44+N45</f>
        <v>0</v>
      </c>
    </row>
    <row r="50" spans="1:14" x14ac:dyDescent="0.25">
      <c r="B50" t="s">
        <v>7</v>
      </c>
      <c r="D50" t="s">
        <v>9</v>
      </c>
      <c r="E50" s="47" t="s">
        <v>11</v>
      </c>
      <c r="F50" t="s">
        <v>10</v>
      </c>
      <c r="G50" t="s">
        <v>12</v>
      </c>
      <c r="H50" t="s">
        <v>13</v>
      </c>
      <c r="I50" t="s">
        <v>14</v>
      </c>
      <c r="J50" t="s">
        <v>15</v>
      </c>
      <c r="K50" t="s">
        <v>16</v>
      </c>
      <c r="L50" t="s">
        <v>17</v>
      </c>
      <c r="M50" t="s">
        <v>18</v>
      </c>
      <c r="N50" t="s">
        <v>19</v>
      </c>
    </row>
    <row r="51" spans="1:14" ht="15" x14ac:dyDescent="0.25">
      <c r="A51" s="26" t="s">
        <v>26</v>
      </c>
      <c r="B51" s="32">
        <f>B47+B24+B37</f>
        <v>0.1</v>
      </c>
      <c r="C51" s="27"/>
      <c r="D51" s="33">
        <f>D47+D37+D24</f>
        <v>0.05</v>
      </c>
      <c r="E51" s="34">
        <f>F51/D51</f>
        <v>0</v>
      </c>
      <c r="F51" s="34">
        <f>F47+F37+F24</f>
        <v>0</v>
      </c>
      <c r="G51" s="34">
        <f>H51/D51</f>
        <v>0</v>
      </c>
      <c r="H51" s="34">
        <f>H47+H37+H24</f>
        <v>0</v>
      </c>
      <c r="I51" s="34">
        <f>J51/D51</f>
        <v>0</v>
      </c>
      <c r="J51" s="34">
        <f>(J24+J37+J47)</f>
        <v>0</v>
      </c>
      <c r="K51" s="34">
        <f>L51/D51</f>
        <v>0</v>
      </c>
      <c r="L51" s="34">
        <f>L24+L37+L47</f>
        <v>0</v>
      </c>
      <c r="M51" s="35">
        <f>N51/D51</f>
        <v>0</v>
      </c>
      <c r="N51" s="35">
        <f>N47+N37+N24</f>
        <v>0</v>
      </c>
    </row>
    <row r="52" spans="1:14" x14ac:dyDescent="0.25">
      <c r="B52" s="1"/>
      <c r="C52" s="1"/>
      <c r="D52" s="22"/>
      <c r="E52" s="15"/>
      <c r="F52" s="15"/>
      <c r="G52" s="15"/>
      <c r="H52" s="15"/>
      <c r="I52" s="15"/>
      <c r="J52" s="15"/>
      <c r="K52" s="15"/>
      <c r="L52" s="15"/>
      <c r="M52" s="23"/>
      <c r="N52" s="23"/>
    </row>
    <row r="53" spans="1:14" ht="15" x14ac:dyDescent="0.25">
      <c r="A53" s="26" t="s">
        <v>40</v>
      </c>
      <c r="B53" s="27"/>
      <c r="C53" s="27"/>
      <c r="D53" s="36"/>
      <c r="E53" s="30"/>
      <c r="F53" s="34">
        <f>D13</f>
        <v>0</v>
      </c>
      <c r="G53" s="30"/>
      <c r="H53" s="34">
        <f>E13</f>
        <v>0</v>
      </c>
      <c r="I53" s="34">
        <f>F13</f>
        <v>0</v>
      </c>
      <c r="J53" s="30"/>
      <c r="K53" s="34">
        <f>G13</f>
        <v>0</v>
      </c>
      <c r="L53" s="30"/>
      <c r="M53" s="37"/>
      <c r="N53" s="37"/>
    </row>
    <row r="54" spans="1:14" x14ac:dyDescent="0.25">
      <c r="B54" s="1"/>
      <c r="C54" s="1"/>
      <c r="D54" s="22"/>
      <c r="E54" s="15"/>
      <c r="F54" s="15"/>
      <c r="G54" s="15"/>
      <c r="H54" s="15"/>
      <c r="I54" s="15"/>
      <c r="J54" s="15"/>
      <c r="K54" s="15"/>
      <c r="L54" s="15"/>
      <c r="M54" s="23"/>
      <c r="N54" s="23"/>
    </row>
    <row r="55" spans="1:14" ht="15" x14ac:dyDescent="0.25">
      <c r="A55" s="26" t="s">
        <v>41</v>
      </c>
      <c r="B55" s="1"/>
      <c r="C55" s="1"/>
      <c r="D55" s="22"/>
      <c r="E55" s="15"/>
      <c r="F55" s="42">
        <f>F51-F53</f>
        <v>0</v>
      </c>
      <c r="G55" s="43"/>
      <c r="H55" s="42">
        <f t="shared" ref="H55:I55" si="18">H51-H53</f>
        <v>0</v>
      </c>
      <c r="I55" s="42">
        <f t="shared" si="18"/>
        <v>0</v>
      </c>
      <c r="J55" s="43"/>
      <c r="K55" s="42">
        <f>K51-K53</f>
        <v>0</v>
      </c>
      <c r="L55" s="15"/>
      <c r="M55" s="23"/>
      <c r="N55" s="23"/>
    </row>
    <row r="56" spans="1:14" x14ac:dyDescent="0.25">
      <c r="B56" s="1"/>
      <c r="C56" s="1"/>
      <c r="D56" s="22"/>
      <c r="E56" s="15"/>
      <c r="F56" s="15"/>
      <c r="G56" s="15"/>
      <c r="H56" s="15"/>
      <c r="I56" s="15"/>
      <c r="J56" s="15"/>
      <c r="K56" s="15"/>
      <c r="L56" s="15"/>
      <c r="M56" s="23"/>
      <c r="N56" s="23"/>
    </row>
    <row r="57" spans="1:14" ht="15.6" x14ac:dyDescent="0.3">
      <c r="A57" s="26" t="s">
        <v>42</v>
      </c>
      <c r="B57" s="26"/>
      <c r="C57" s="27"/>
      <c r="D57" s="28">
        <f>16.5-((D37+D47)*F10)</f>
        <v>16.5</v>
      </c>
      <c r="E57" s="44" t="s">
        <v>34</v>
      </c>
      <c r="F57" s="15"/>
      <c r="G57" s="15"/>
      <c r="H57" s="31">
        <f>D57-D24</f>
        <v>16.5</v>
      </c>
      <c r="I57" s="29" t="s">
        <v>35</v>
      </c>
      <c r="J57" s="30"/>
      <c r="K57" s="15"/>
      <c r="L57" s="15"/>
      <c r="M57" s="23"/>
      <c r="N57" s="23"/>
    </row>
    <row r="58" spans="1:14" x14ac:dyDescent="0.25">
      <c r="F58" s="1"/>
      <c r="G58" s="1"/>
      <c r="H58" s="25"/>
      <c r="I58" s="1"/>
      <c r="J58" s="1"/>
      <c r="K58" s="1"/>
    </row>
    <row r="60" spans="1:14" ht="15.6" x14ac:dyDescent="0.3">
      <c r="A60" t="s">
        <v>27</v>
      </c>
      <c r="C60" s="28">
        <f>F6/D51</f>
        <v>0</v>
      </c>
    </row>
    <row r="61" spans="1:14" ht="15.6" x14ac:dyDescent="0.3">
      <c r="C61" s="38"/>
    </row>
    <row r="62" spans="1:14" ht="15.6" x14ac:dyDescent="0.3">
      <c r="A62" t="s">
        <v>28</v>
      </c>
      <c r="C62" s="39">
        <f>(F6*H6)-N51</f>
        <v>0</v>
      </c>
      <c r="D62" s="17"/>
    </row>
    <row r="63" spans="1:14" x14ac:dyDescent="0.25">
      <c r="C63" t="s">
        <v>30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Rantsoen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Willems</dc:creator>
  <cp:lastModifiedBy>Geert Willems</cp:lastModifiedBy>
  <dcterms:created xsi:type="dcterms:W3CDTF">2023-02-08T09:13:30Z</dcterms:created>
  <dcterms:modified xsi:type="dcterms:W3CDTF">2025-01-13T19:01:44Z</dcterms:modified>
</cp:coreProperties>
</file>